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athtg-my.sharepoint.com/personal/maria_streule_kath-tg_ch/Documents/Desktop/"/>
    </mc:Choice>
  </mc:AlternateContent>
  <xr:revisionPtr revIDLastSave="5" documentId="11_758EB6D8E442AE25C07E1746544BA44B86F935E0" xr6:coauthVersionLast="47" xr6:coauthVersionMax="47" xr10:uidLastSave="{D4DB317C-99CB-4A9C-8519-B7962ED9FC74}"/>
  <bookViews>
    <workbookView xWindow="38280" yWindow="-120" windowWidth="38640" windowHeight="21120" activeTab="2" xr2:uid="{00000000-000D-0000-FFFF-FFFF00000000}"/>
  </bookViews>
  <sheets>
    <sheet name="UVG" sheetId="1" r:id="rId1"/>
    <sheet name="UVG-Z" sheetId="2" r:id="rId2"/>
    <sheet name="KTG" sheetId="3" r:id="rId3"/>
  </sheets>
  <definedNames>
    <definedName name="_xlnm.Print_Titles" localSheetId="2">KTG!$A:$A,KTG!$2:$9</definedName>
    <definedName name="_xlnm.Print_Titles" localSheetId="0">UVG!$A:$A,UVG!$2:$9</definedName>
    <definedName name="_xlnm.Print_Titles" localSheetId="1">'UVG-Z'!$A:$A,'UVG-Z'!$2:$9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D25" i="2"/>
  <c r="E29" i="3"/>
  <c r="D29" i="3"/>
  <c r="F25" i="3"/>
  <c r="E25" i="3"/>
  <c r="E31" i="3"/>
  <c r="D31" i="3"/>
  <c r="E30" i="2"/>
  <c r="D30" i="2"/>
  <c r="E29" i="2"/>
  <c r="D29" i="2"/>
  <c r="E34" i="2"/>
  <c r="D34" i="2"/>
  <c r="F25" i="2"/>
  <c r="E34" i="1"/>
  <c r="D34" i="1"/>
  <c r="E30" i="1"/>
  <c r="D30" i="1"/>
  <c r="F30" i="1" s="1"/>
  <c r="E29" i="1"/>
  <c r="D29" i="1"/>
  <c r="E25" i="1"/>
  <c r="F25" i="1"/>
  <c r="D25" i="1"/>
  <c r="F29" i="3" l="1"/>
  <c r="F29" i="2"/>
  <c r="D32" i="2"/>
  <c r="E32" i="2"/>
  <c r="F30" i="2"/>
  <c r="F32" i="2" s="1"/>
  <c r="F29" i="1"/>
  <c r="E32" i="1"/>
  <c r="F32" i="1"/>
  <c r="D32" i="1"/>
</calcChain>
</file>

<file path=xl/sharedStrings.xml><?xml version="1.0" encoding="utf-8"?>
<sst xmlns="http://schemas.openxmlformats.org/spreadsheetml/2006/main" count="97" uniqueCount="45">
  <si>
    <t>Name und Vorname</t>
  </si>
  <si>
    <t>Beschäftigung</t>
  </si>
  <si>
    <t>Bruttolohn</t>
  </si>
  <si>
    <t>UVG-Basis</t>
  </si>
  <si>
    <t>UVG-Lohn</t>
  </si>
  <si>
    <t>M/F</t>
  </si>
  <si>
    <t>UVG-</t>
  </si>
  <si>
    <t>von</t>
  </si>
  <si>
    <t>bis</t>
  </si>
  <si>
    <t>Code</t>
  </si>
  <si>
    <t>01.01.23</t>
  </si>
  <si>
    <t>31.12.23</t>
  </si>
  <si>
    <t>M</t>
  </si>
  <si>
    <t>A1</t>
  </si>
  <si>
    <t>F</t>
  </si>
  <si>
    <t>A3</t>
  </si>
  <si>
    <t>Gesamttotal</t>
  </si>
  <si>
    <t>Rekapitulation</t>
  </si>
  <si>
    <t>Männer</t>
  </si>
  <si>
    <t>Frauen</t>
  </si>
  <si>
    <t>Total</t>
  </si>
  <si>
    <t>Code A1 + A2</t>
  </si>
  <si>
    <t>Code A3</t>
  </si>
  <si>
    <t>Anzahl versicherte Personen</t>
  </si>
  <si>
    <t>Direktwahl:</t>
  </si>
  <si>
    <t>Mailadresse:</t>
  </si>
  <si>
    <t>Datum:</t>
  </si>
  <si>
    <t>Unterschrift:</t>
  </si>
  <si>
    <t>Muster Max</t>
  </si>
  <si>
    <t>Berufsunfall (BU) und Nichtbetriebsunfall (NBU)</t>
  </si>
  <si>
    <t>Katholische Kirchgemeinde</t>
  </si>
  <si>
    <t>Nur Berufsunfall (BU)</t>
  </si>
  <si>
    <t>Verantwortliche/r</t>
  </si>
  <si>
    <t>Code 31</t>
  </si>
  <si>
    <t>Code 32</t>
  </si>
  <si>
    <t>bis CHF 148'200</t>
  </si>
  <si>
    <t>ab CHF  148'201</t>
  </si>
  <si>
    <t>UVGZ-Basis</t>
  </si>
  <si>
    <t>UVGZ-Lohn</t>
  </si>
  <si>
    <t>AHV-Basis</t>
  </si>
  <si>
    <t>KTG-Lohn</t>
  </si>
  <si>
    <t>Geburtsdatum</t>
  </si>
  <si>
    <t>Kat. 2 = Wartefrist 60 Tage</t>
  </si>
  <si>
    <t>Kat. 3 = Wartefrist 90 Tage</t>
  </si>
  <si>
    <t>Kategorie (2 oder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</si>
</sst>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H42"/>
  <sheetViews>
    <sheetView workbookViewId="0">
      <pane ySplit="9" topLeftCell="A10" activePane="bottomLeft" state="frozen"/>
      <selection pane="bottomLeft" activeCell="D47" sqref="D47"/>
    </sheetView>
  </sheetViews>
  <sheetFormatPr baseColWidth="10" defaultColWidth="9.140625" defaultRowHeight="15" x14ac:dyDescent="0.25"/>
  <cols>
    <col min="1" max="1" width="26.42578125" customWidth="1"/>
    <col min="2" max="3" width="8" customWidth="1"/>
    <col min="4" max="4" width="12.42578125" customWidth="1"/>
    <col min="5" max="5" width="12.7109375" customWidth="1"/>
    <col min="6" max="6" width="11" customWidth="1"/>
    <col min="7" max="7" width="12.5703125" customWidth="1"/>
    <col min="8" max="8" width="7.7109375" customWidth="1"/>
    <col min="9" max="9" width="9.140625" customWidth="1"/>
    <col min="10" max="10" width="10" customWidth="1"/>
  </cols>
  <sheetData>
    <row r="2" spans="1:8" x14ac:dyDescent="0.25">
      <c r="A2" s="11" t="s">
        <v>30</v>
      </c>
      <c r="B2" s="28"/>
      <c r="C2" s="28"/>
      <c r="D2" s="28"/>
    </row>
    <row r="3" spans="1:8" x14ac:dyDescent="0.25">
      <c r="A3" s="1"/>
    </row>
    <row r="4" spans="1:8" x14ac:dyDescent="0.25">
      <c r="A4" s="22" t="s">
        <v>21</v>
      </c>
      <c r="B4" s="22" t="s">
        <v>29</v>
      </c>
    </row>
    <row r="5" spans="1:8" x14ac:dyDescent="0.25">
      <c r="A5" s="22" t="s">
        <v>22</v>
      </c>
      <c r="B5" s="22" t="s">
        <v>31</v>
      </c>
    </row>
    <row r="6" spans="1:8" x14ac:dyDescent="0.25">
      <c r="A6" s="11"/>
      <c r="B6" s="11"/>
    </row>
    <row r="7" spans="1:8" x14ac:dyDescent="0.25">
      <c r="A7" s="3" t="s">
        <v>0</v>
      </c>
      <c r="B7" s="29" t="s">
        <v>1</v>
      </c>
      <c r="C7" s="29"/>
      <c r="D7" s="2" t="s">
        <v>2</v>
      </c>
      <c r="E7" s="2" t="s">
        <v>3</v>
      </c>
      <c r="F7" s="2" t="s">
        <v>4</v>
      </c>
      <c r="G7" s="2" t="s">
        <v>5</v>
      </c>
      <c r="H7" s="23" t="s">
        <v>6</v>
      </c>
    </row>
    <row r="8" spans="1:8" x14ac:dyDescent="0.25">
      <c r="B8" s="3" t="s">
        <v>7</v>
      </c>
      <c r="C8" s="2" t="s">
        <v>8</v>
      </c>
      <c r="H8" s="23" t="s">
        <v>9</v>
      </c>
    </row>
    <row r="10" spans="1:8" x14ac:dyDescent="0.25">
      <c r="A10" s="1" t="s">
        <v>28</v>
      </c>
      <c r="B10" s="1" t="s">
        <v>10</v>
      </c>
      <c r="C10" s="4" t="s">
        <v>11</v>
      </c>
      <c r="D10" s="5">
        <v>75750.600000000006</v>
      </c>
      <c r="E10" s="5">
        <v>74265.600000000006</v>
      </c>
      <c r="F10" s="5">
        <v>74265.600000000006</v>
      </c>
      <c r="G10" s="4" t="s">
        <v>12</v>
      </c>
      <c r="H10" s="7" t="s">
        <v>15</v>
      </c>
    </row>
    <row r="11" spans="1:8" x14ac:dyDescent="0.25">
      <c r="A11" s="1"/>
      <c r="B11" s="1"/>
      <c r="C11" s="4"/>
      <c r="D11" s="5">
        <v>120000</v>
      </c>
      <c r="E11" s="5">
        <v>120000</v>
      </c>
      <c r="F11" s="5">
        <v>120000</v>
      </c>
      <c r="G11" s="12" t="s">
        <v>14</v>
      </c>
      <c r="H11" s="12" t="s">
        <v>13</v>
      </c>
    </row>
    <row r="12" spans="1:8" x14ac:dyDescent="0.25">
      <c r="A12" s="1"/>
      <c r="B12" s="1"/>
      <c r="C12" s="4"/>
      <c r="D12" s="5"/>
      <c r="E12" s="5"/>
      <c r="F12" s="5"/>
      <c r="G12" s="4"/>
      <c r="H12" s="4"/>
    </row>
    <row r="13" spans="1:8" x14ac:dyDescent="0.25">
      <c r="A13" s="1"/>
      <c r="B13" s="1"/>
      <c r="C13" s="4"/>
      <c r="D13" s="5"/>
      <c r="E13" s="5"/>
      <c r="F13" s="5"/>
      <c r="G13" s="4"/>
      <c r="H13" s="4"/>
    </row>
    <row r="14" spans="1:8" x14ac:dyDescent="0.25">
      <c r="A14" s="1"/>
      <c r="B14" s="1"/>
      <c r="C14" s="4"/>
      <c r="D14" s="5"/>
      <c r="E14" s="5"/>
      <c r="F14" s="5"/>
      <c r="G14" s="4"/>
      <c r="H14" s="4"/>
    </row>
    <row r="15" spans="1:8" x14ac:dyDescent="0.25">
      <c r="A15" s="1"/>
      <c r="B15" s="1"/>
      <c r="C15" s="4"/>
      <c r="D15" s="5"/>
      <c r="E15" s="5"/>
      <c r="F15" s="5"/>
      <c r="G15" s="4"/>
      <c r="H15" s="4"/>
    </row>
    <row r="16" spans="1:8" x14ac:dyDescent="0.25">
      <c r="A16" s="1"/>
      <c r="B16" s="1"/>
      <c r="C16" s="4"/>
      <c r="D16" s="5"/>
      <c r="E16" s="5"/>
      <c r="F16" s="5"/>
      <c r="G16" s="4"/>
      <c r="H16" s="4"/>
    </row>
    <row r="17" spans="1:8" x14ac:dyDescent="0.25">
      <c r="A17" s="1"/>
      <c r="B17" s="1"/>
      <c r="C17" s="4"/>
      <c r="D17" s="5"/>
      <c r="E17" s="5"/>
      <c r="F17" s="5"/>
      <c r="G17" s="4"/>
      <c r="H17" s="4"/>
    </row>
    <row r="18" spans="1:8" x14ac:dyDescent="0.25">
      <c r="A18" s="1"/>
      <c r="B18" s="1"/>
      <c r="C18" s="4"/>
      <c r="D18" s="5"/>
      <c r="E18" s="5"/>
      <c r="F18" s="5"/>
      <c r="G18" s="4"/>
      <c r="H18" s="4"/>
    </row>
    <row r="19" spans="1:8" x14ac:dyDescent="0.25">
      <c r="A19" s="1"/>
      <c r="B19" s="1"/>
      <c r="C19" s="4"/>
      <c r="D19" s="5"/>
      <c r="E19" s="5"/>
      <c r="F19" s="5"/>
      <c r="G19" s="4"/>
      <c r="H19" s="4"/>
    </row>
    <row r="20" spans="1:8" x14ac:dyDescent="0.25">
      <c r="A20" s="1"/>
      <c r="B20" s="1"/>
      <c r="C20" s="4"/>
      <c r="D20" s="5"/>
      <c r="E20" s="5"/>
      <c r="F20" s="5"/>
      <c r="G20" s="4"/>
      <c r="H20" s="4"/>
    </row>
    <row r="21" spans="1:8" x14ac:dyDescent="0.25">
      <c r="A21" s="1"/>
      <c r="B21" s="1"/>
      <c r="C21" s="4"/>
      <c r="D21" s="5"/>
      <c r="E21" s="5"/>
      <c r="F21" s="5"/>
      <c r="G21" s="4"/>
      <c r="H21" s="4"/>
    </row>
    <row r="22" spans="1:8" x14ac:dyDescent="0.25">
      <c r="A22" s="1"/>
      <c r="B22" s="1"/>
      <c r="C22" s="4"/>
      <c r="D22" s="5"/>
      <c r="E22" s="5"/>
      <c r="F22" s="5"/>
      <c r="G22" s="4"/>
      <c r="H22" s="4"/>
    </row>
    <row r="23" spans="1:8" x14ac:dyDescent="0.25">
      <c r="A23" s="8"/>
      <c r="B23" s="8"/>
      <c r="C23" s="9"/>
      <c r="D23" s="10"/>
      <c r="E23" s="10"/>
      <c r="F23" s="10"/>
      <c r="G23" s="9"/>
      <c r="H23" s="9"/>
    </row>
    <row r="25" spans="1:8" x14ac:dyDescent="0.25">
      <c r="A25" s="1" t="s">
        <v>16</v>
      </c>
      <c r="D25" s="5">
        <f>SUM(D10:D24)</f>
        <v>195750.6</v>
      </c>
      <c r="E25" s="5">
        <f t="shared" ref="E25:F25" si="0">SUM(E10:E24)</f>
        <v>194265.60000000001</v>
      </c>
      <c r="F25" s="5">
        <f t="shared" si="0"/>
        <v>194265.60000000001</v>
      </c>
    </row>
    <row r="27" spans="1:8" x14ac:dyDescent="0.25">
      <c r="A27" s="3" t="s">
        <v>17</v>
      </c>
      <c r="D27" s="2" t="s">
        <v>18</v>
      </c>
      <c r="E27" s="2" t="s">
        <v>19</v>
      </c>
      <c r="F27" s="2" t="s">
        <v>20</v>
      </c>
    </row>
    <row r="29" spans="1:8" x14ac:dyDescent="0.25">
      <c r="A29" s="1" t="s">
        <v>21</v>
      </c>
      <c r="D29" s="5">
        <f>SUMIFS(F10:F23,G10:G23,"M",H10:H23,"A1")</f>
        <v>0</v>
      </c>
      <c r="E29" s="5">
        <f>SUMIFS(F10:F23,G10:G23,"F",H10:H23,"A1")</f>
        <v>120000</v>
      </c>
      <c r="F29" s="5">
        <f>D29+E29</f>
        <v>120000</v>
      </c>
    </row>
    <row r="30" spans="1:8" x14ac:dyDescent="0.25">
      <c r="A30" s="1" t="s">
        <v>22</v>
      </c>
      <c r="D30" s="5">
        <f>SUMIFS(F10:F23,G10:G23,"M",H10:H23,"A3")</f>
        <v>74265.600000000006</v>
      </c>
      <c r="E30" s="5">
        <f>SUMIFS(F10:F23,G10:G23,"F",H10:H23,"A3")</f>
        <v>0</v>
      </c>
      <c r="F30" s="5">
        <f>D30+E30</f>
        <v>74265.600000000006</v>
      </c>
    </row>
    <row r="32" spans="1:8" x14ac:dyDescent="0.25">
      <c r="A32" s="1" t="s">
        <v>16</v>
      </c>
      <c r="D32" s="5">
        <f>D30+D29</f>
        <v>74265.600000000006</v>
      </c>
      <c r="E32" s="5">
        <f>E30+E29</f>
        <v>120000</v>
      </c>
      <c r="F32" s="5">
        <f>F30+F29</f>
        <v>194265.60000000001</v>
      </c>
    </row>
    <row r="34" spans="1:5" x14ac:dyDescent="0.25">
      <c r="A34" s="1" t="s">
        <v>23</v>
      </c>
      <c r="D34" s="6">
        <f>COUNTIF(G10:G23,"M")</f>
        <v>1</v>
      </c>
      <c r="E34" s="6">
        <f>COUNTIF(G10:G23,"F")</f>
        <v>1</v>
      </c>
    </row>
    <row r="35" spans="1:5" x14ac:dyDescent="0.25">
      <c r="A35" s="1"/>
    </row>
    <row r="37" spans="1:5" x14ac:dyDescent="0.25">
      <c r="A37" s="14" t="s">
        <v>32</v>
      </c>
      <c r="B37" s="14"/>
    </row>
    <row r="38" spans="1:5" x14ac:dyDescent="0.25">
      <c r="A38" s="1" t="s">
        <v>24</v>
      </c>
      <c r="B38" s="14"/>
    </row>
    <row r="39" spans="1:5" x14ac:dyDescent="0.25">
      <c r="A39" s="1" t="s">
        <v>25</v>
      </c>
      <c r="B39" s="14"/>
    </row>
    <row r="40" spans="1:5" x14ac:dyDescent="0.25">
      <c r="A40" s="1" t="s">
        <v>26</v>
      </c>
      <c r="B40" s="14"/>
    </row>
    <row r="41" spans="1:5" x14ac:dyDescent="0.25">
      <c r="B41" s="14"/>
    </row>
    <row r="42" spans="1:5" x14ac:dyDescent="0.25">
      <c r="A42" s="1" t="s">
        <v>27</v>
      </c>
      <c r="B42" s="14"/>
    </row>
  </sheetData>
  <mergeCells count="2">
    <mergeCell ref="B2:D2"/>
    <mergeCell ref="B7:C7"/>
  </mergeCells>
  <conditionalFormatting sqref="B37:B40">
    <cfRule type="expression" dxfId="9" priority="2">
      <formula>ISBLANK(B37)</formula>
    </cfRule>
  </conditionalFormatting>
  <conditionalFormatting sqref="B42">
    <cfRule type="expression" dxfId="8" priority="1">
      <formula>ISBLANK(B42)</formula>
    </cfRule>
  </conditionalFormatting>
  <conditionalFormatting sqref="B2:D2">
    <cfRule type="expression" dxfId="7" priority="8">
      <formula>ISBLANK(B2)</formula>
    </cfRule>
  </conditionalFormatting>
  <pageMargins left="0.59055118110236215" right="0.27559055118110237" top="0.83818897637795275" bottom="0.59055118110236215" header="0" footer="0"/>
  <pageSetup paperSize="9" orientation="portrait" r:id="rId1"/>
  <headerFooter>
    <oddHeader>&amp;CPeriodengerechte und periodenfremde Einkommen
UVG - Abrechnung&amp;LKatholische Landeskirche Thurgau
Franziskus-Weg 3
CH-8570 Weinfelden
&amp;RAXA Winterthur UVG
Kunden-Nr. 0
Vertragsnr. 44.043.302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2:H42"/>
  <sheetViews>
    <sheetView workbookViewId="0">
      <pane ySplit="9" topLeftCell="A10" activePane="bottomLeft" state="frozen"/>
      <selection pane="bottomLeft" activeCell="G35" sqref="G35"/>
    </sheetView>
  </sheetViews>
  <sheetFormatPr baseColWidth="10" defaultColWidth="9.140625" defaultRowHeight="15" x14ac:dyDescent="0.25"/>
  <cols>
    <col min="1" max="1" width="26.42578125" customWidth="1"/>
    <col min="2" max="2" width="10" customWidth="1"/>
    <col min="3" max="3" width="9.140625" customWidth="1"/>
    <col min="4" max="4" width="12.42578125" customWidth="1"/>
    <col min="5" max="5" width="12.7109375" customWidth="1"/>
    <col min="6" max="6" width="11" customWidth="1"/>
    <col min="7" max="7" width="9.28515625" style="13" customWidth="1"/>
    <col min="8" max="8" width="7.7109375" style="13" customWidth="1"/>
    <col min="9" max="9" width="9.140625" customWidth="1"/>
    <col min="10" max="10" width="10" customWidth="1"/>
  </cols>
  <sheetData>
    <row r="2" spans="1:8" x14ac:dyDescent="0.25">
      <c r="A2" s="11" t="s">
        <v>30</v>
      </c>
      <c r="B2" s="28"/>
      <c r="C2" s="28"/>
      <c r="D2" s="28"/>
    </row>
    <row r="3" spans="1:8" x14ac:dyDescent="0.25">
      <c r="A3" s="1"/>
    </row>
    <row r="4" spans="1:8" x14ac:dyDescent="0.25">
      <c r="A4" s="22" t="s">
        <v>33</v>
      </c>
      <c r="B4" s="22" t="s">
        <v>35</v>
      </c>
    </row>
    <row r="5" spans="1:8" x14ac:dyDescent="0.25">
      <c r="A5" s="22" t="s">
        <v>34</v>
      </c>
      <c r="B5" s="22" t="s">
        <v>36</v>
      </c>
    </row>
    <row r="6" spans="1:8" x14ac:dyDescent="0.25">
      <c r="A6" s="11"/>
      <c r="B6" s="11"/>
    </row>
    <row r="7" spans="1:8" x14ac:dyDescent="0.25">
      <c r="A7" s="3" t="s">
        <v>0</v>
      </c>
      <c r="B7" s="29" t="s">
        <v>1</v>
      </c>
      <c r="C7" s="29"/>
      <c r="D7" s="15" t="s">
        <v>37</v>
      </c>
      <c r="E7" s="15" t="s">
        <v>38</v>
      </c>
      <c r="F7" s="16" t="s">
        <v>5</v>
      </c>
      <c r="G7" s="21" t="s">
        <v>9</v>
      </c>
      <c r="H7"/>
    </row>
    <row r="8" spans="1:8" x14ac:dyDescent="0.25">
      <c r="B8" s="3" t="s">
        <v>7</v>
      </c>
      <c r="C8" s="2" t="s">
        <v>8</v>
      </c>
      <c r="F8" s="13"/>
      <c r="G8" s="16"/>
      <c r="H8"/>
    </row>
    <row r="9" spans="1:8" x14ac:dyDescent="0.25">
      <c r="F9" s="13"/>
      <c r="H9"/>
    </row>
    <row r="10" spans="1:8" x14ac:dyDescent="0.25">
      <c r="A10" s="1" t="s">
        <v>28</v>
      </c>
      <c r="B10" s="1" t="s">
        <v>10</v>
      </c>
      <c r="C10" s="4" t="s">
        <v>11</v>
      </c>
      <c r="D10" s="5">
        <v>74265.600000000006</v>
      </c>
      <c r="E10" s="5">
        <v>74265.600000000006</v>
      </c>
      <c r="F10" s="17" t="s">
        <v>12</v>
      </c>
      <c r="G10" s="20">
        <v>31</v>
      </c>
      <c r="H10"/>
    </row>
    <row r="11" spans="1:8" x14ac:dyDescent="0.25">
      <c r="A11" s="1"/>
      <c r="B11" s="1"/>
      <c r="C11" s="4"/>
      <c r="D11" s="5">
        <v>120000</v>
      </c>
      <c r="E11" s="5">
        <v>120000</v>
      </c>
      <c r="F11" s="18" t="s">
        <v>14</v>
      </c>
      <c r="G11" s="18">
        <v>31</v>
      </c>
      <c r="H11"/>
    </row>
    <row r="12" spans="1:8" x14ac:dyDescent="0.25">
      <c r="A12" s="1"/>
      <c r="B12" s="1"/>
      <c r="C12" s="4"/>
      <c r="D12" s="5"/>
      <c r="E12" s="5"/>
      <c r="F12" s="17"/>
      <c r="G12" s="17"/>
      <c r="H12"/>
    </row>
    <row r="13" spans="1:8" x14ac:dyDescent="0.25">
      <c r="A13" s="1"/>
      <c r="B13" s="1"/>
      <c r="C13" s="4"/>
      <c r="D13" s="5"/>
      <c r="E13" s="5"/>
      <c r="F13" s="17"/>
      <c r="G13" s="17"/>
      <c r="H13"/>
    </row>
    <row r="14" spans="1:8" x14ac:dyDescent="0.25">
      <c r="A14" s="1"/>
      <c r="B14" s="1"/>
      <c r="C14" s="4"/>
      <c r="D14" s="5"/>
      <c r="E14" s="5"/>
      <c r="F14" s="17"/>
      <c r="G14" s="17"/>
      <c r="H14"/>
    </row>
    <row r="15" spans="1:8" x14ac:dyDescent="0.25">
      <c r="A15" s="1"/>
      <c r="B15" s="1"/>
      <c r="C15" s="4"/>
      <c r="D15" s="5"/>
      <c r="E15" s="5"/>
      <c r="F15" s="17"/>
      <c r="G15" s="17"/>
      <c r="H15"/>
    </row>
    <row r="16" spans="1:8" x14ac:dyDescent="0.25">
      <c r="A16" s="1"/>
      <c r="B16" s="1"/>
      <c r="C16" s="4"/>
      <c r="D16" s="5"/>
      <c r="E16" s="5"/>
      <c r="F16" s="17"/>
      <c r="G16" s="17"/>
      <c r="H16"/>
    </row>
    <row r="17" spans="1:8" x14ac:dyDescent="0.25">
      <c r="A17" s="1"/>
      <c r="B17" s="1"/>
      <c r="C17" s="4"/>
      <c r="D17" s="5"/>
      <c r="E17" s="5"/>
      <c r="F17" s="17"/>
      <c r="G17" s="17"/>
      <c r="H17"/>
    </row>
    <row r="18" spans="1:8" x14ac:dyDescent="0.25">
      <c r="A18" s="1"/>
      <c r="B18" s="1"/>
      <c r="C18" s="4"/>
      <c r="D18" s="5"/>
      <c r="E18" s="5"/>
      <c r="F18" s="17"/>
      <c r="G18" s="17"/>
      <c r="H18"/>
    </row>
    <row r="19" spans="1:8" x14ac:dyDescent="0.25">
      <c r="A19" s="1"/>
      <c r="B19" s="1"/>
      <c r="C19" s="4"/>
      <c r="D19" s="5"/>
      <c r="E19" s="5"/>
      <c r="F19" s="17"/>
      <c r="G19" s="17"/>
      <c r="H19"/>
    </row>
    <row r="20" spans="1:8" x14ac:dyDescent="0.25">
      <c r="A20" s="1"/>
      <c r="B20" s="1"/>
      <c r="C20" s="4"/>
      <c r="D20" s="5"/>
      <c r="E20" s="5"/>
      <c r="F20" s="17"/>
      <c r="G20" s="17"/>
      <c r="H20"/>
    </row>
    <row r="21" spans="1:8" x14ac:dyDescent="0.25">
      <c r="A21" s="1"/>
      <c r="B21" s="1"/>
      <c r="C21" s="4"/>
      <c r="D21" s="5"/>
      <c r="E21" s="5"/>
      <c r="F21" s="17"/>
      <c r="G21" s="17"/>
      <c r="H21"/>
    </row>
    <row r="22" spans="1:8" x14ac:dyDescent="0.25">
      <c r="A22" s="1"/>
      <c r="B22" s="1"/>
      <c r="C22" s="4"/>
      <c r="D22" s="5"/>
      <c r="E22" s="5"/>
      <c r="F22" s="17"/>
      <c r="G22" s="17"/>
      <c r="H22"/>
    </row>
    <row r="23" spans="1:8" x14ac:dyDescent="0.25">
      <c r="A23" s="8"/>
      <c r="B23" s="8"/>
      <c r="C23" s="9"/>
      <c r="D23" s="10"/>
      <c r="E23" s="10"/>
      <c r="F23" s="19"/>
      <c r="G23" s="19"/>
      <c r="H23"/>
    </row>
    <row r="24" spans="1:8" x14ac:dyDescent="0.25">
      <c r="F24" s="13"/>
      <c r="H24"/>
    </row>
    <row r="25" spans="1:8" x14ac:dyDescent="0.25">
      <c r="A25" s="1" t="s">
        <v>16</v>
      </c>
      <c r="D25" s="5">
        <f>SUM(D10:D24)</f>
        <v>194265.60000000001</v>
      </c>
      <c r="E25" s="5">
        <f>SUM(E10:E24)</f>
        <v>194265.60000000001</v>
      </c>
      <c r="F25" s="5">
        <f t="shared" ref="D25:F25" si="0">SUM(E10:E24)</f>
        <v>194265.60000000001</v>
      </c>
    </row>
    <row r="27" spans="1:8" x14ac:dyDescent="0.25">
      <c r="A27" s="3" t="s">
        <v>17</v>
      </c>
      <c r="D27" s="2" t="s">
        <v>18</v>
      </c>
      <c r="E27" s="2" t="s">
        <v>19</v>
      </c>
      <c r="F27" s="2" t="s">
        <v>20</v>
      </c>
    </row>
    <row r="29" spans="1:8" x14ac:dyDescent="0.25">
      <c r="A29" s="14" t="s">
        <v>33</v>
      </c>
      <c r="D29" s="5">
        <f>SUMIFS(E10:E23,F10:F23,"M",G10:G23,"31")</f>
        <v>74265.600000000006</v>
      </c>
      <c r="E29" s="5">
        <f>SUMIFS(E10:E23,F10:F23,"F",G10:G23,"31")</f>
        <v>120000</v>
      </c>
      <c r="F29" s="5">
        <f>D29+E29</f>
        <v>194265.60000000001</v>
      </c>
    </row>
    <row r="30" spans="1:8" x14ac:dyDescent="0.25">
      <c r="A30" s="14" t="s">
        <v>34</v>
      </c>
      <c r="D30" s="5">
        <f>SUMIFS(E10:E23,F10:F23,"M",G10:G23,"32")</f>
        <v>0</v>
      </c>
      <c r="E30" s="5">
        <f>SUMIFS(E10:E23,F10:F23,"F",G10:G23,"32")</f>
        <v>0</v>
      </c>
      <c r="F30" s="5">
        <f>D30+E30</f>
        <v>0</v>
      </c>
    </row>
    <row r="32" spans="1:8" x14ac:dyDescent="0.25">
      <c r="A32" s="1" t="s">
        <v>16</v>
      </c>
      <c r="D32" s="5">
        <f>D30+D29</f>
        <v>74265.600000000006</v>
      </c>
      <c r="E32" s="5">
        <f>E30+E29</f>
        <v>120000</v>
      </c>
      <c r="F32" s="5">
        <f>F30+F29</f>
        <v>194265.60000000001</v>
      </c>
    </row>
    <row r="34" spans="1:5" x14ac:dyDescent="0.25">
      <c r="A34" s="1" t="s">
        <v>23</v>
      </c>
      <c r="D34" s="6">
        <f>COUNTIF(F10:F23,"M")</f>
        <v>1</v>
      </c>
      <c r="E34" s="6">
        <f>COUNTIF(F10:F23,"F")</f>
        <v>1</v>
      </c>
    </row>
    <row r="35" spans="1:5" x14ac:dyDescent="0.25">
      <c r="A35" s="1"/>
    </row>
    <row r="37" spans="1:5" x14ac:dyDescent="0.25">
      <c r="A37" s="14" t="s">
        <v>32</v>
      </c>
      <c r="B37" s="14"/>
    </row>
    <row r="38" spans="1:5" x14ac:dyDescent="0.25">
      <c r="A38" s="1" t="s">
        <v>24</v>
      </c>
      <c r="B38" s="14"/>
    </row>
    <row r="39" spans="1:5" x14ac:dyDescent="0.25">
      <c r="A39" s="1" t="s">
        <v>25</v>
      </c>
      <c r="B39" s="14"/>
    </row>
    <row r="40" spans="1:5" x14ac:dyDescent="0.25">
      <c r="A40" s="1" t="s">
        <v>26</v>
      </c>
      <c r="B40" s="14"/>
    </row>
    <row r="41" spans="1:5" x14ac:dyDescent="0.25">
      <c r="B41" s="14"/>
    </row>
    <row r="42" spans="1:5" x14ac:dyDescent="0.25">
      <c r="A42" s="1" t="s">
        <v>27</v>
      </c>
      <c r="B42" s="14"/>
    </row>
  </sheetData>
  <mergeCells count="2">
    <mergeCell ref="B2:D2"/>
    <mergeCell ref="B7:C7"/>
  </mergeCells>
  <conditionalFormatting sqref="B37:B40">
    <cfRule type="expression" dxfId="6" priority="2">
      <formula>ISBLANK(B37)</formula>
    </cfRule>
  </conditionalFormatting>
  <conditionalFormatting sqref="B42">
    <cfRule type="expression" dxfId="5" priority="1">
      <formula>ISBLANK(B42)</formula>
    </cfRule>
  </conditionalFormatting>
  <conditionalFormatting sqref="B2:D2">
    <cfRule type="expression" dxfId="4" priority="6">
      <formula>ISBLANK(B2)</formula>
    </cfRule>
  </conditionalFormatting>
  <pageMargins left="0.59055118110236215" right="0.27559055118110237" top="0.83818897637795275" bottom="0.59055118110236215" header="0" footer="0"/>
  <pageSetup paperSize="9" orientation="portrait" r:id="rId1"/>
  <headerFooter>
    <oddHeader>&amp;CPeriodengerechte und periodenfremde Einkommen
UVG - Abrechnung&amp;LKatholische Landeskirche Thurgau
Franziskus-Weg 3
CH-8570 Weinfelden
&amp;RAXA Winterthur UVG
Kunden-Nr. 0
Vertragsnr. 44.043.302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2:H39"/>
  <sheetViews>
    <sheetView tabSelected="1" workbookViewId="0">
      <pane ySplit="9" topLeftCell="A10" activePane="bottomLeft" state="frozen"/>
      <selection pane="bottomLeft" activeCell="E17" sqref="E17"/>
    </sheetView>
  </sheetViews>
  <sheetFormatPr baseColWidth="10" defaultColWidth="9.140625" defaultRowHeight="15" x14ac:dyDescent="0.25"/>
  <cols>
    <col min="1" max="1" width="26.42578125" customWidth="1"/>
    <col min="2" max="2" width="16.140625" customWidth="1"/>
    <col min="3" max="3" width="12.42578125" customWidth="1"/>
    <col min="4" max="4" width="12.7109375" customWidth="1"/>
    <col min="5" max="5" width="11" customWidth="1"/>
    <col min="6" max="6" width="13.140625" style="13" customWidth="1"/>
    <col min="7" max="7" width="9.140625" style="13" customWidth="1"/>
    <col min="8" max="8" width="10" customWidth="1"/>
  </cols>
  <sheetData>
    <row r="2" spans="1:7" x14ac:dyDescent="0.25">
      <c r="A2" s="11" t="s">
        <v>30</v>
      </c>
      <c r="B2" s="28"/>
      <c r="C2" s="28"/>
    </row>
    <row r="3" spans="1:7" x14ac:dyDescent="0.25">
      <c r="A3" s="1"/>
    </row>
    <row r="4" spans="1:7" x14ac:dyDescent="0.25">
      <c r="A4" s="22" t="s">
        <v>44</v>
      </c>
      <c r="B4" s="22"/>
    </row>
    <row r="5" spans="1:7" x14ac:dyDescent="0.25">
      <c r="A5" s="27" t="s">
        <v>42</v>
      </c>
      <c r="B5" s="22"/>
    </row>
    <row r="6" spans="1:7" x14ac:dyDescent="0.25">
      <c r="A6" s="27" t="s">
        <v>43</v>
      </c>
      <c r="B6" s="11"/>
    </row>
    <row r="7" spans="1:7" x14ac:dyDescent="0.25">
      <c r="A7" s="3" t="s">
        <v>0</v>
      </c>
      <c r="B7" s="24" t="s">
        <v>41</v>
      </c>
      <c r="C7" s="29" t="s">
        <v>1</v>
      </c>
      <c r="D7" s="29"/>
      <c r="E7" s="15" t="s">
        <v>39</v>
      </c>
      <c r="F7" s="15" t="s">
        <v>40</v>
      </c>
      <c r="G7" s="16" t="s">
        <v>5</v>
      </c>
    </row>
    <row r="8" spans="1:7" x14ac:dyDescent="0.25">
      <c r="C8" s="3" t="s">
        <v>7</v>
      </c>
      <c r="D8" s="2" t="s">
        <v>8</v>
      </c>
      <c r="F8"/>
    </row>
    <row r="9" spans="1:7" x14ac:dyDescent="0.25">
      <c r="F9"/>
    </row>
    <row r="10" spans="1:7" x14ac:dyDescent="0.25">
      <c r="A10" s="1" t="s">
        <v>28</v>
      </c>
      <c r="B10" s="25">
        <v>27395</v>
      </c>
      <c r="C10" s="1" t="s">
        <v>10</v>
      </c>
      <c r="D10" s="4" t="s">
        <v>11</v>
      </c>
      <c r="E10" s="5">
        <v>74265.600000000006</v>
      </c>
      <c r="F10" s="5">
        <v>74265.600000000006</v>
      </c>
      <c r="G10" s="17" t="s">
        <v>12</v>
      </c>
    </row>
    <row r="11" spans="1:7" x14ac:dyDescent="0.25">
      <c r="A11" s="1"/>
      <c r="B11" s="1"/>
      <c r="C11" s="1"/>
      <c r="D11" s="4"/>
      <c r="E11" s="5">
        <v>120000</v>
      </c>
      <c r="F11" s="5">
        <v>120000</v>
      </c>
      <c r="G11" s="18" t="s">
        <v>14</v>
      </c>
    </row>
    <row r="12" spans="1:7" x14ac:dyDescent="0.25">
      <c r="A12" s="1"/>
      <c r="B12" s="1"/>
      <c r="C12" s="1"/>
      <c r="D12" s="4"/>
      <c r="E12" s="5"/>
      <c r="F12" s="5"/>
      <c r="G12" s="17"/>
    </row>
    <row r="13" spans="1:7" x14ac:dyDescent="0.25">
      <c r="A13" s="1"/>
      <c r="B13" s="1"/>
      <c r="C13" s="1"/>
      <c r="D13" s="4"/>
      <c r="E13" s="5"/>
      <c r="F13" s="5"/>
      <c r="G13" s="17"/>
    </row>
    <row r="14" spans="1:7" x14ac:dyDescent="0.25">
      <c r="A14" s="1"/>
      <c r="B14" s="1"/>
      <c r="C14" s="1"/>
      <c r="D14" s="4"/>
      <c r="E14" s="5"/>
      <c r="F14" s="5"/>
      <c r="G14" s="17"/>
    </row>
    <row r="15" spans="1:7" x14ac:dyDescent="0.25">
      <c r="A15" s="1"/>
      <c r="B15" s="1"/>
      <c r="C15" s="1"/>
      <c r="D15" s="4"/>
      <c r="E15" s="5"/>
      <c r="F15" s="5"/>
      <c r="G15" s="17"/>
    </row>
    <row r="16" spans="1:7" x14ac:dyDescent="0.25">
      <c r="A16" s="1"/>
      <c r="B16" s="1"/>
      <c r="C16" s="1"/>
      <c r="D16" s="4"/>
      <c r="E16" s="5"/>
      <c r="F16" s="5"/>
      <c r="G16" s="17"/>
    </row>
    <row r="17" spans="1:8" x14ac:dyDescent="0.25">
      <c r="A17" s="1"/>
      <c r="B17" s="1"/>
      <c r="C17" s="1"/>
      <c r="D17" s="4"/>
      <c r="E17" s="5"/>
      <c r="F17" s="5"/>
      <c r="G17" s="17"/>
    </row>
    <row r="18" spans="1:8" x14ac:dyDescent="0.25">
      <c r="A18" s="1"/>
      <c r="B18" s="1"/>
      <c r="C18" s="1"/>
      <c r="D18" s="4"/>
      <c r="E18" s="5"/>
      <c r="F18" s="5"/>
      <c r="G18" s="17"/>
    </row>
    <row r="19" spans="1:8" x14ac:dyDescent="0.25">
      <c r="A19" s="1"/>
      <c r="B19" s="1"/>
      <c r="C19" s="1"/>
      <c r="D19" s="4"/>
      <c r="E19" s="5"/>
      <c r="F19" s="5"/>
      <c r="G19" s="17"/>
    </row>
    <row r="20" spans="1:8" x14ac:dyDescent="0.25">
      <c r="A20" s="1"/>
      <c r="B20" s="1"/>
      <c r="C20" s="1"/>
      <c r="D20" s="4"/>
      <c r="E20" s="5"/>
      <c r="F20" s="5"/>
      <c r="G20" s="17"/>
    </row>
    <row r="21" spans="1:8" x14ac:dyDescent="0.25">
      <c r="A21" s="1"/>
      <c r="B21" s="1"/>
      <c r="C21" s="1"/>
      <c r="D21" s="4"/>
      <c r="E21" s="5"/>
      <c r="F21" s="5"/>
      <c r="G21" s="17"/>
    </row>
    <row r="22" spans="1:8" x14ac:dyDescent="0.25">
      <c r="A22" s="1"/>
      <c r="B22" s="1"/>
      <c r="C22" s="1"/>
      <c r="D22" s="4"/>
      <c r="E22" s="5"/>
      <c r="F22" s="5"/>
      <c r="G22" s="17"/>
    </row>
    <row r="23" spans="1:8" x14ac:dyDescent="0.25">
      <c r="A23" s="8"/>
      <c r="B23" s="8"/>
      <c r="C23" s="8"/>
      <c r="D23" s="9"/>
      <c r="E23" s="10"/>
      <c r="F23" s="10"/>
      <c r="G23" s="19"/>
    </row>
    <row r="24" spans="1:8" x14ac:dyDescent="0.25">
      <c r="F24"/>
    </row>
    <row r="25" spans="1:8" x14ac:dyDescent="0.25">
      <c r="A25" s="1" t="s">
        <v>16</v>
      </c>
      <c r="B25" s="1"/>
      <c r="E25" s="5">
        <f>SUM(E10:E24)</f>
        <v>194265.60000000001</v>
      </c>
      <c r="F25" s="5">
        <f>SUM(F10:F24)</f>
        <v>194265.60000000001</v>
      </c>
      <c r="G25" s="5"/>
      <c r="H25" s="13"/>
    </row>
    <row r="26" spans="1:8" x14ac:dyDescent="0.25">
      <c r="F26"/>
      <c r="G26"/>
      <c r="H26" s="13"/>
    </row>
    <row r="27" spans="1:8" x14ac:dyDescent="0.25">
      <c r="A27" s="3" t="s">
        <v>17</v>
      </c>
      <c r="B27" s="3"/>
      <c r="D27" s="2" t="s">
        <v>18</v>
      </c>
      <c r="E27" s="2" t="s">
        <v>19</v>
      </c>
      <c r="F27" s="2" t="s">
        <v>20</v>
      </c>
    </row>
    <row r="29" spans="1:8" x14ac:dyDescent="0.25">
      <c r="A29" s="1" t="s">
        <v>16</v>
      </c>
      <c r="C29" s="5"/>
      <c r="D29" s="5">
        <f>SUMIF(G10:G23,"M",F10:F23)</f>
        <v>74265.600000000006</v>
      </c>
      <c r="E29" s="5">
        <f>SUMIF(G10:G23,"F",F10:F23)</f>
        <v>120000</v>
      </c>
      <c r="F29" s="26">
        <f>D29+E29</f>
        <v>194265.60000000001</v>
      </c>
    </row>
    <row r="31" spans="1:8" x14ac:dyDescent="0.25">
      <c r="A31" s="1" t="s">
        <v>23</v>
      </c>
      <c r="B31" s="1"/>
      <c r="D31" s="6">
        <f>COUNTIF(G10:G23,"M")</f>
        <v>1</v>
      </c>
      <c r="E31" s="6">
        <f>COUNTIF(G10:G23,"F")</f>
        <v>1</v>
      </c>
      <c r="F31"/>
      <c r="H31" s="13"/>
    </row>
    <row r="32" spans="1:8" x14ac:dyDescent="0.25">
      <c r="A32" s="1"/>
    </row>
    <row r="34" spans="1:2" x14ac:dyDescent="0.25">
      <c r="A34" s="14" t="s">
        <v>32</v>
      </c>
      <c r="B34" s="14"/>
    </row>
    <row r="35" spans="1:2" x14ac:dyDescent="0.25">
      <c r="A35" s="1" t="s">
        <v>24</v>
      </c>
      <c r="B35" s="14"/>
    </row>
    <row r="36" spans="1:2" x14ac:dyDescent="0.25">
      <c r="A36" s="1" t="s">
        <v>25</v>
      </c>
      <c r="B36" s="14"/>
    </row>
    <row r="37" spans="1:2" x14ac:dyDescent="0.25">
      <c r="A37" s="1" t="s">
        <v>26</v>
      </c>
      <c r="B37" s="14"/>
    </row>
    <row r="38" spans="1:2" x14ac:dyDescent="0.25">
      <c r="B38" s="14"/>
    </row>
    <row r="39" spans="1:2" x14ac:dyDescent="0.25">
      <c r="A39" s="1" t="s">
        <v>27</v>
      </c>
      <c r="B39" s="14"/>
    </row>
  </sheetData>
  <mergeCells count="2">
    <mergeCell ref="B2:C2"/>
    <mergeCell ref="C7:D7"/>
  </mergeCells>
  <conditionalFormatting sqref="B4">
    <cfRule type="expression" dxfId="3" priority="1">
      <formula>ISBLANK(B4)</formula>
    </cfRule>
  </conditionalFormatting>
  <conditionalFormatting sqref="B34:B37">
    <cfRule type="expression" dxfId="2" priority="3">
      <formula>ISBLANK(B34)</formula>
    </cfRule>
  </conditionalFormatting>
  <conditionalFormatting sqref="B39">
    <cfRule type="expression" dxfId="1" priority="2">
      <formula>ISBLANK(B39)</formula>
    </cfRule>
  </conditionalFormatting>
  <conditionalFormatting sqref="B2:C2">
    <cfRule type="expression" dxfId="0" priority="7">
      <formula>ISBLANK(B2)</formula>
    </cfRule>
  </conditionalFormatting>
  <pageMargins left="0.59055118110236215" right="0.27559055118110237" top="0.83818897637795275" bottom="0.59055118110236215" header="0" footer="0"/>
  <pageSetup paperSize="9" orientation="portrait" r:id="rId1"/>
  <headerFooter>
    <oddHeader>&amp;CPeriodengerechte und periodenfremde Einkommen
UVG - Abrechnung&amp;LKatholische Landeskirche Thurgau
Franziskus-Weg 3
CH-8570 Weinfelden
&amp;RAXA Winterthur UVG
Kunden-Nr. 0
Vertragsnr. 44.043.302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UVG</vt:lpstr>
      <vt:lpstr>UVG-Z</vt:lpstr>
      <vt:lpstr>KTG</vt:lpstr>
      <vt:lpstr>KTG!Drucktitel</vt:lpstr>
      <vt:lpstr>UVG!Drucktitel</vt:lpstr>
      <vt:lpstr>'UVG-Z'!Drucktitel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Streule</cp:lastModifiedBy>
  <dcterms:created xsi:type="dcterms:W3CDTF">2023-12-19T17:47:11Z</dcterms:created>
  <dcterms:modified xsi:type="dcterms:W3CDTF">2024-12-12T15:30:21Z</dcterms:modified>
</cp:coreProperties>
</file>